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75" windowWidth="20730" windowHeight="11760"/>
  </bookViews>
  <sheets>
    <sheet name="Sheet1" sheetId="1" r:id="rId1"/>
    <sheet name="Sheet2" sheetId="2" r:id="rId2"/>
    <sheet name="Sheet3" sheetId="3" r:id="rId3"/>
  </sheets>
  <definedNames>
    <definedName name="_xlnm.Print_Area" localSheetId="0">Sheet1!$B$1:$L$28</definedName>
  </definedNames>
  <calcPr calcId="145621"/>
</workbook>
</file>

<file path=xl/calcChain.xml><?xml version="1.0" encoding="utf-8"?>
<calcChain xmlns="http://schemas.openxmlformats.org/spreadsheetml/2006/main">
  <c r="L28" i="1" l="1"/>
  <c r="J28" i="1"/>
  <c r="C28" i="1" l="1"/>
  <c r="C19" i="1"/>
  <c r="L24" i="1" l="1"/>
  <c r="L25" i="1"/>
  <c r="L26" i="1"/>
  <c r="L27" i="1"/>
  <c r="L23" i="1"/>
  <c r="I24" i="1"/>
  <c r="I25" i="1"/>
  <c r="I26" i="1"/>
  <c r="I27" i="1"/>
  <c r="I23" i="1"/>
  <c r="J24" i="1"/>
  <c r="J25" i="1"/>
  <c r="J26" i="1"/>
  <c r="J27" i="1"/>
  <c r="J23" i="1"/>
  <c r="H28" i="1"/>
  <c r="L15" i="1"/>
  <c r="L16" i="1"/>
  <c r="L17" i="1"/>
  <c r="L18" i="1"/>
  <c r="J15" i="1"/>
  <c r="J16" i="1"/>
  <c r="J17" i="1"/>
  <c r="J18" i="1"/>
  <c r="I15" i="1"/>
  <c r="I16" i="1"/>
  <c r="I17" i="1"/>
  <c r="I18" i="1"/>
  <c r="L14" i="1"/>
  <c r="J14" i="1"/>
  <c r="I14" i="1"/>
  <c r="H19" i="1"/>
  <c r="I19" i="1" l="1"/>
  <c r="I28" i="1"/>
  <c r="J19" i="1"/>
  <c r="D27" i="1"/>
  <c r="D26" i="1"/>
  <c r="D25" i="1"/>
  <c r="D24" i="1"/>
  <c r="D23" i="1"/>
  <c r="E23" i="1" l="1"/>
  <c r="F23" i="1"/>
  <c r="E25" i="1"/>
  <c r="F25" i="1"/>
  <c r="F27" i="1"/>
  <c r="E27" i="1"/>
  <c r="E24" i="1"/>
  <c r="F24" i="1"/>
  <c r="F26" i="1"/>
  <c r="E26" i="1"/>
  <c r="D28" i="1"/>
  <c r="D15" i="1"/>
  <c r="D16" i="1"/>
  <c r="D17" i="1"/>
  <c r="D18" i="1"/>
  <c r="D14" i="1"/>
  <c r="G26" i="1" l="1"/>
  <c r="F28" i="1" l="1"/>
  <c r="G24" i="1"/>
  <c r="G23" i="1"/>
  <c r="G27" i="1"/>
  <c r="G25" i="1"/>
  <c r="G18" i="1" l="1"/>
  <c r="F18" i="1"/>
  <c r="E18" i="1"/>
  <c r="G15" i="1" l="1"/>
  <c r="F15" i="1"/>
  <c r="G16" i="1"/>
  <c r="F16" i="1"/>
  <c r="F17" i="1"/>
  <c r="G17" i="1"/>
  <c r="F14" i="1"/>
  <c r="G14" i="1"/>
  <c r="E17" i="1"/>
  <c r="E14" i="1"/>
  <c r="E15" i="1"/>
  <c r="E16" i="1"/>
  <c r="D19" i="1"/>
  <c r="F19" i="1" l="1"/>
</calcChain>
</file>

<file path=xl/sharedStrings.xml><?xml version="1.0" encoding="utf-8"?>
<sst xmlns="http://schemas.openxmlformats.org/spreadsheetml/2006/main" count="43" uniqueCount="27">
  <si>
    <t>小川自治会自主防災隊・事務局</t>
    <rPh sb="0" eb="2">
      <t>オガワ</t>
    </rPh>
    <rPh sb="2" eb="5">
      <t>ジチカイ</t>
    </rPh>
    <rPh sb="5" eb="7">
      <t>ジシュ</t>
    </rPh>
    <rPh sb="7" eb="9">
      <t>ボウサイ</t>
    </rPh>
    <rPh sb="9" eb="10">
      <t>タイ</t>
    </rPh>
    <rPh sb="11" eb="14">
      <t>ジムキョク</t>
    </rPh>
    <phoneticPr fontId="1"/>
  </si>
  <si>
    <t>蜂谷戸支隊</t>
    <rPh sb="0" eb="2">
      <t>ハチヤ</t>
    </rPh>
    <rPh sb="2" eb="3">
      <t>ト</t>
    </rPh>
    <rPh sb="3" eb="5">
      <t>シタイ</t>
    </rPh>
    <phoneticPr fontId="1"/>
  </si>
  <si>
    <t>柳谷戸支隊</t>
    <rPh sb="0" eb="2">
      <t>ヤナギヤ</t>
    </rPh>
    <rPh sb="2" eb="3">
      <t>ト</t>
    </rPh>
    <rPh sb="3" eb="5">
      <t>シタイ</t>
    </rPh>
    <phoneticPr fontId="1"/>
  </si>
  <si>
    <t>せんげん支隊</t>
    <rPh sb="4" eb="6">
      <t>シタイ</t>
    </rPh>
    <phoneticPr fontId="1"/>
  </si>
  <si>
    <t>下小川支隊</t>
    <rPh sb="0" eb="3">
      <t>シモオガワ</t>
    </rPh>
    <rPh sb="3" eb="5">
      <t>シタイ</t>
    </rPh>
    <phoneticPr fontId="1"/>
  </si>
  <si>
    <t>かえで支隊</t>
    <rPh sb="3" eb="5">
      <t>シタイ</t>
    </rPh>
    <phoneticPr fontId="1"/>
  </si>
  <si>
    <t>総所帯数</t>
    <rPh sb="0" eb="1">
      <t>ソウ</t>
    </rPh>
    <rPh sb="1" eb="3">
      <t>ショタイ</t>
    </rPh>
    <rPh sb="3" eb="4">
      <t>スウ</t>
    </rPh>
    <phoneticPr fontId="1"/>
  </si>
  <si>
    <t>小川地区合計</t>
    <rPh sb="0" eb="2">
      <t>オガワ</t>
    </rPh>
    <rPh sb="2" eb="4">
      <t>チク</t>
    </rPh>
    <rPh sb="4" eb="6">
      <t>ゴウケイ</t>
    </rPh>
    <phoneticPr fontId="1"/>
  </si>
  <si>
    <t>支　隊　名</t>
    <rPh sb="0" eb="1">
      <t>シ</t>
    </rPh>
    <rPh sb="2" eb="3">
      <t>タイ</t>
    </rPh>
    <rPh sb="4" eb="5">
      <t>メイ</t>
    </rPh>
    <phoneticPr fontId="1"/>
  </si>
  <si>
    <t>&lt;試算の前提＞</t>
    <rPh sb="1" eb="3">
      <t>シサン</t>
    </rPh>
    <rPh sb="4" eb="6">
      <t>ゼンテイ</t>
    </rPh>
    <phoneticPr fontId="1"/>
  </si>
  <si>
    <t>総人口（人）　</t>
    <rPh sb="0" eb="3">
      <t>ソウジンコウ</t>
    </rPh>
    <rPh sb="4" eb="5">
      <t>ヒト</t>
    </rPh>
    <phoneticPr fontId="1"/>
  </si>
  <si>
    <t>建物全壊棟数</t>
    <rPh sb="0" eb="2">
      <t>タテモノ</t>
    </rPh>
    <rPh sb="2" eb="4">
      <t>ゼンカイ</t>
    </rPh>
    <rPh sb="4" eb="5">
      <t>ムネ</t>
    </rPh>
    <rPh sb="5" eb="6">
      <t>スウ</t>
    </rPh>
    <phoneticPr fontId="1"/>
  </si>
  <si>
    <t>焼失棟数</t>
    <rPh sb="0" eb="2">
      <t>ショウシツ</t>
    </rPh>
    <rPh sb="2" eb="3">
      <t>ムネ</t>
    </rPh>
    <rPh sb="3" eb="4">
      <t>スウ</t>
    </rPh>
    <phoneticPr fontId="1"/>
  </si>
  <si>
    <t>死者数（人）</t>
    <rPh sb="0" eb="3">
      <t>シシャスウ</t>
    </rPh>
    <rPh sb="4" eb="5">
      <t>ヒト</t>
    </rPh>
    <phoneticPr fontId="1"/>
  </si>
  <si>
    <t>負傷者数（人）</t>
    <rPh sb="0" eb="3">
      <t>フショウシャ</t>
    </rPh>
    <rPh sb="3" eb="4">
      <t>スウ</t>
    </rPh>
    <rPh sb="5" eb="6">
      <t>ヒト</t>
    </rPh>
    <phoneticPr fontId="1"/>
  </si>
  <si>
    <t>重傷者数（人）</t>
    <rPh sb="0" eb="3">
      <t>ジュウショウシャ</t>
    </rPh>
    <rPh sb="3" eb="4">
      <t>スウ</t>
    </rPh>
    <rPh sb="5" eb="6">
      <t>ヒト</t>
    </rPh>
    <phoneticPr fontId="1"/>
  </si>
  <si>
    <t>建物半壊棟数</t>
    <rPh sb="0" eb="2">
      <t>タテモノ</t>
    </rPh>
    <rPh sb="2" eb="3">
      <t>ハン</t>
    </rPh>
    <rPh sb="3" eb="4">
      <t>カイ</t>
    </rPh>
    <rPh sb="4" eb="5">
      <t>ムネ</t>
    </rPh>
    <rPh sb="5" eb="6">
      <t>スウ</t>
    </rPh>
    <phoneticPr fontId="1"/>
  </si>
  <si>
    <t>１．試算の前提となる指標は、別紙「町田市における大地震の被害想定」記載の人口比率、建物比率を適用しています</t>
    <rPh sb="2" eb="4">
      <t>シサン</t>
    </rPh>
    <rPh sb="5" eb="7">
      <t>ゼンテイ</t>
    </rPh>
    <rPh sb="10" eb="12">
      <t>シヒョウ</t>
    </rPh>
    <rPh sb="14" eb="16">
      <t>ベッシ</t>
    </rPh>
    <rPh sb="17" eb="20">
      <t>マチダシ</t>
    </rPh>
    <rPh sb="24" eb="27">
      <t>ダイジシン</t>
    </rPh>
    <rPh sb="28" eb="30">
      <t>ヒガイ</t>
    </rPh>
    <rPh sb="30" eb="32">
      <t>ソウテイ</t>
    </rPh>
    <rPh sb="33" eb="35">
      <t>キサイ</t>
    </rPh>
    <rPh sb="36" eb="38">
      <t>ジンコウ</t>
    </rPh>
    <rPh sb="38" eb="40">
      <t>ヒリツ</t>
    </rPh>
    <rPh sb="41" eb="43">
      <t>タテモノ</t>
    </rPh>
    <rPh sb="43" eb="45">
      <t>ヒリツ</t>
    </rPh>
    <rPh sb="46" eb="48">
      <t>テキヨウ</t>
    </rPh>
    <phoneticPr fontId="1"/>
  </si>
  <si>
    <t>Ⅰ.被害想定①・・・震度６弱（多摩直下地震）の場合</t>
    <rPh sb="2" eb="4">
      <t>ヒガイ</t>
    </rPh>
    <rPh sb="4" eb="6">
      <t>ソウテイ</t>
    </rPh>
    <rPh sb="10" eb="12">
      <t>シンド</t>
    </rPh>
    <rPh sb="13" eb="14">
      <t>ジャク</t>
    </rPh>
    <rPh sb="15" eb="17">
      <t>タマ</t>
    </rPh>
    <rPh sb="17" eb="19">
      <t>チョッカ</t>
    </rPh>
    <rPh sb="19" eb="21">
      <t>ジシン</t>
    </rPh>
    <rPh sb="23" eb="25">
      <t>バアイ</t>
    </rPh>
    <phoneticPr fontId="1"/>
  </si>
  <si>
    <t>Ⅱ.被害想定②・・・震度６強（元禄型関東地震）の場合</t>
    <rPh sb="2" eb="4">
      <t>ヒガイ</t>
    </rPh>
    <rPh sb="4" eb="6">
      <t>ソウテイ</t>
    </rPh>
    <rPh sb="10" eb="12">
      <t>シンド</t>
    </rPh>
    <rPh sb="13" eb="14">
      <t>キョウ</t>
    </rPh>
    <rPh sb="15" eb="17">
      <t>ゲンロク</t>
    </rPh>
    <rPh sb="17" eb="18">
      <t>ガタ</t>
    </rPh>
    <rPh sb="18" eb="20">
      <t>カントウ</t>
    </rPh>
    <rPh sb="20" eb="22">
      <t>ジシン</t>
    </rPh>
    <rPh sb="24" eb="26">
      <t>バアイ</t>
    </rPh>
    <phoneticPr fontId="1"/>
  </si>
  <si>
    <t>　非自治会所帯及びマンション・アパートの実態調査を実施すれば建物棟数が分かり、より正確な被害を想定できます</t>
    <rPh sb="1" eb="2">
      <t>ヒ</t>
    </rPh>
    <rPh sb="2" eb="5">
      <t>ジチカイ</t>
    </rPh>
    <rPh sb="5" eb="7">
      <t>ショタイ</t>
    </rPh>
    <rPh sb="7" eb="8">
      <t>オヨ</t>
    </rPh>
    <rPh sb="20" eb="22">
      <t>ジッタイ</t>
    </rPh>
    <rPh sb="22" eb="24">
      <t>チョウサ</t>
    </rPh>
    <rPh sb="25" eb="27">
      <t>ジッシ</t>
    </rPh>
    <rPh sb="30" eb="32">
      <t>タテモノ</t>
    </rPh>
    <rPh sb="32" eb="33">
      <t>ムネ</t>
    </rPh>
    <rPh sb="33" eb="34">
      <t>スウ</t>
    </rPh>
    <rPh sb="35" eb="36">
      <t>ワ</t>
    </rPh>
    <rPh sb="41" eb="43">
      <t>セイカク</t>
    </rPh>
    <rPh sb="44" eb="46">
      <t>ヒガイ</t>
    </rPh>
    <rPh sb="47" eb="49">
      <t>ソウテイ</t>
    </rPh>
    <phoneticPr fontId="1"/>
  </si>
  <si>
    <r>
      <t>建物棟数　　</t>
    </r>
    <r>
      <rPr>
        <sz val="9"/>
        <color theme="1"/>
        <rFont val="HGP明朝E"/>
        <family val="1"/>
        <charset val="128"/>
      </rPr>
      <t>（世帯数×０．８）</t>
    </r>
    <rPh sb="0" eb="2">
      <t>タテモノ</t>
    </rPh>
    <rPh sb="2" eb="3">
      <t>ムネ</t>
    </rPh>
    <rPh sb="3" eb="4">
      <t>スウ</t>
    </rPh>
    <rPh sb="7" eb="10">
      <t>セタイスウ</t>
    </rPh>
    <phoneticPr fontId="1"/>
  </si>
  <si>
    <t>小川自治会自主防災隊　支隊別被害想定</t>
    <rPh sb="0" eb="2">
      <t>オガワ</t>
    </rPh>
    <rPh sb="2" eb="5">
      <t>ジチカイ</t>
    </rPh>
    <rPh sb="5" eb="7">
      <t>ジシュ</t>
    </rPh>
    <rPh sb="7" eb="9">
      <t>ボウサイ</t>
    </rPh>
    <rPh sb="9" eb="10">
      <t>タイ</t>
    </rPh>
    <rPh sb="11" eb="13">
      <t>シタイ</t>
    </rPh>
    <rPh sb="13" eb="14">
      <t>ベツ</t>
    </rPh>
    <rPh sb="14" eb="16">
      <t>ヒガイ</t>
    </rPh>
    <rPh sb="16" eb="18">
      <t>ソウテイ</t>
    </rPh>
    <phoneticPr fontId="1"/>
  </si>
  <si>
    <t>2.建物全半壊棟数及び焼失棟数を試算するための建物棟数は、仮に、「総世帯数×８０％」を用いています。</t>
    <rPh sb="2" eb="4">
      <t>タテモノ</t>
    </rPh>
    <rPh sb="4" eb="5">
      <t>ゼン</t>
    </rPh>
    <rPh sb="5" eb="7">
      <t>ハンカイ</t>
    </rPh>
    <rPh sb="7" eb="8">
      <t>ムネ</t>
    </rPh>
    <rPh sb="8" eb="9">
      <t>スウ</t>
    </rPh>
    <rPh sb="9" eb="10">
      <t>オヨ</t>
    </rPh>
    <rPh sb="11" eb="13">
      <t>ショウシツ</t>
    </rPh>
    <rPh sb="13" eb="14">
      <t>ムネ</t>
    </rPh>
    <rPh sb="14" eb="15">
      <t>スウ</t>
    </rPh>
    <rPh sb="16" eb="18">
      <t>シサン</t>
    </rPh>
    <rPh sb="23" eb="25">
      <t>タテモノ</t>
    </rPh>
    <rPh sb="25" eb="26">
      <t>ムネ</t>
    </rPh>
    <rPh sb="26" eb="27">
      <t>カズ</t>
    </rPh>
    <rPh sb="29" eb="30">
      <t>カリ</t>
    </rPh>
    <rPh sb="33" eb="34">
      <t>ソウ</t>
    </rPh>
    <rPh sb="34" eb="36">
      <t>セタイ</t>
    </rPh>
    <rPh sb="36" eb="37">
      <t>カズ</t>
    </rPh>
    <rPh sb="43" eb="44">
      <t>モチ</t>
    </rPh>
    <phoneticPr fontId="1"/>
  </si>
  <si>
    <t>　せんげん支隊、柳谷戸支隊、蜂谷戸支隊は、実態調査に基づく実数を使用しています。</t>
    <rPh sb="5" eb="7">
      <t>シタイ</t>
    </rPh>
    <rPh sb="8" eb="10">
      <t>ヤナギヤ</t>
    </rPh>
    <rPh sb="10" eb="11">
      <t>ト</t>
    </rPh>
    <rPh sb="11" eb="13">
      <t>シタイ</t>
    </rPh>
    <rPh sb="14" eb="16">
      <t>ハチヤ</t>
    </rPh>
    <rPh sb="16" eb="17">
      <t>ト</t>
    </rPh>
    <rPh sb="17" eb="19">
      <t>シタイ</t>
    </rPh>
    <rPh sb="21" eb="23">
      <t>ジッタイ</t>
    </rPh>
    <rPh sb="23" eb="25">
      <t>チョウサ</t>
    </rPh>
    <rPh sb="26" eb="27">
      <t>モト</t>
    </rPh>
    <rPh sb="29" eb="31">
      <t>ジッスウ</t>
    </rPh>
    <rPh sb="32" eb="34">
      <t>シヨウ</t>
    </rPh>
    <phoneticPr fontId="1"/>
  </si>
  <si>
    <t>　総世帯数に対する建物棟数の比率は、柳谷戸７５％、せんげん７２％、蜂谷戸６８％でした。（蜂谷戸は大型マンション有）</t>
    <rPh sb="1" eb="2">
      <t>ソウ</t>
    </rPh>
    <rPh sb="2" eb="4">
      <t>セタイ</t>
    </rPh>
    <rPh sb="4" eb="5">
      <t>スウ</t>
    </rPh>
    <rPh sb="6" eb="7">
      <t>タイ</t>
    </rPh>
    <rPh sb="9" eb="11">
      <t>タテモノ</t>
    </rPh>
    <rPh sb="11" eb="12">
      <t>ムネ</t>
    </rPh>
    <rPh sb="12" eb="13">
      <t>スウ</t>
    </rPh>
    <rPh sb="14" eb="16">
      <t>ヒリツ</t>
    </rPh>
    <rPh sb="18" eb="20">
      <t>ヤナギヤ</t>
    </rPh>
    <rPh sb="20" eb="21">
      <t>ト</t>
    </rPh>
    <rPh sb="33" eb="34">
      <t>ハチ</t>
    </rPh>
    <rPh sb="34" eb="36">
      <t>ヤト</t>
    </rPh>
    <rPh sb="44" eb="46">
      <t>ハチヤ</t>
    </rPh>
    <rPh sb="46" eb="47">
      <t>ト</t>
    </rPh>
    <rPh sb="48" eb="50">
      <t>オオガタ</t>
    </rPh>
    <rPh sb="55" eb="56">
      <t>アリ</t>
    </rPh>
    <phoneticPr fontId="1"/>
  </si>
  <si>
    <t>資料．１</t>
    <rPh sb="0" eb="2">
      <t>シリョウ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</si>
</sst>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 "/>
  </numFmts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HGP明朝E"/>
      <family val="1"/>
      <charset val="128"/>
    </font>
    <font>
      <sz val="11"/>
      <color theme="1"/>
      <name val="HGP明朝E"/>
      <family val="1"/>
      <charset val="128"/>
    </font>
    <font>
      <sz val="11"/>
      <color theme="1"/>
      <name val="ＭＳ Ｐゴシック"/>
      <family val="2"/>
      <charset val="128"/>
      <scheme val="minor"/>
    </font>
    <font>
      <b/>
      <sz val="16"/>
      <color theme="1"/>
      <name val="HGP明朝E"/>
      <family val="1"/>
      <charset val="128"/>
    </font>
    <font>
      <b/>
      <sz val="11"/>
      <color theme="1"/>
      <name val="HGP明朝E"/>
      <family val="1"/>
      <charset val="128"/>
    </font>
    <font>
      <b/>
      <sz val="22"/>
      <color theme="1"/>
      <name val="HGP明朝E"/>
      <family val="1"/>
      <charset val="128"/>
    </font>
    <font>
      <sz val="9"/>
      <color theme="1"/>
      <name val="HGP明朝E"/>
      <family val="1"/>
      <charset val="128"/>
    </font>
    <font>
      <b/>
      <sz val="12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0" borderId="6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4" xfId="0" applyFont="1" applyBorder="1" applyAlignment="1">
      <alignment horizontal="center" vertical="center"/>
    </xf>
    <xf numFmtId="38" fontId="2" fillId="0" borderId="4" xfId="1" applyFont="1" applyBorder="1">
      <alignment vertical="center"/>
    </xf>
    <xf numFmtId="38" fontId="2" fillId="0" borderId="1" xfId="1" applyFont="1" applyBorder="1">
      <alignment vertical="center"/>
    </xf>
    <xf numFmtId="38" fontId="2" fillId="0" borderId="5" xfId="1" applyFont="1" applyBorder="1">
      <alignment vertical="center"/>
    </xf>
    <xf numFmtId="38" fontId="2" fillId="0" borderId="11" xfId="1" applyFont="1" applyBorder="1">
      <alignment vertical="center"/>
    </xf>
    <xf numFmtId="38" fontId="2" fillId="0" borderId="9" xfId="1" applyFont="1" applyBorder="1">
      <alignment vertical="center"/>
    </xf>
    <xf numFmtId="38" fontId="2" fillId="0" borderId="13" xfId="1" applyFont="1" applyBorder="1">
      <alignment vertical="center"/>
    </xf>
    <xf numFmtId="0" fontId="3" fillId="0" borderId="17" xfId="0" applyFont="1" applyBorder="1" applyAlignment="1">
      <alignment horizontal="center" vertical="center"/>
    </xf>
    <xf numFmtId="38" fontId="2" fillId="0" borderId="15" xfId="1" applyFont="1" applyBorder="1">
      <alignment vertical="center"/>
    </xf>
    <xf numFmtId="0" fontId="3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5" xfId="0" applyFont="1" applyBorder="1" applyAlignment="1">
      <alignment horizontal="center" vertical="center" wrapText="1"/>
    </xf>
    <xf numFmtId="176" fontId="2" fillId="0" borderId="12" xfId="0" applyNumberFormat="1" applyFont="1" applyBorder="1">
      <alignment vertical="center"/>
    </xf>
    <xf numFmtId="176" fontId="2" fillId="0" borderId="15" xfId="0" applyNumberFormat="1" applyFont="1" applyBorder="1">
      <alignment vertical="center"/>
    </xf>
    <xf numFmtId="176" fontId="2" fillId="0" borderId="3" xfId="0" applyNumberFormat="1" applyFont="1" applyBorder="1">
      <alignment vertical="center"/>
    </xf>
    <xf numFmtId="176" fontId="2" fillId="0" borderId="1" xfId="0" applyNumberFormat="1" applyFont="1" applyBorder="1">
      <alignment vertical="center"/>
    </xf>
    <xf numFmtId="176" fontId="2" fillId="0" borderId="10" xfId="0" applyNumberFormat="1" applyFont="1" applyBorder="1">
      <alignment vertical="center"/>
    </xf>
    <xf numFmtId="176" fontId="2" fillId="0" borderId="14" xfId="0" applyNumberFormat="1" applyFont="1" applyBorder="1">
      <alignment vertical="center"/>
    </xf>
    <xf numFmtId="176" fontId="2" fillId="0" borderId="5" xfId="0" applyNumberFormat="1" applyFont="1" applyBorder="1">
      <alignment vertical="center"/>
    </xf>
    <xf numFmtId="176" fontId="2" fillId="0" borderId="16" xfId="0" applyNumberFormat="1" applyFont="1" applyBorder="1">
      <alignment vertical="center"/>
    </xf>
    <xf numFmtId="38" fontId="2" fillId="0" borderId="10" xfId="1" applyFont="1" applyBorder="1">
      <alignment vertical="center"/>
    </xf>
    <xf numFmtId="0" fontId="5" fillId="0" borderId="18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16" xfId="0" applyFont="1" applyBorder="1" applyAlignment="1">
      <alignment horizontal="center" vertical="center" wrapText="1"/>
    </xf>
    <xf numFmtId="176" fontId="2" fillId="0" borderId="19" xfId="0" applyNumberFormat="1" applyFont="1" applyBorder="1">
      <alignment vertical="center"/>
    </xf>
    <xf numFmtId="176" fontId="2" fillId="0" borderId="20" xfId="0" applyNumberFormat="1" applyFont="1" applyBorder="1">
      <alignment vertical="center"/>
    </xf>
    <xf numFmtId="176" fontId="2" fillId="0" borderId="21" xfId="0" applyNumberFormat="1" applyFont="1" applyBorder="1">
      <alignment vertical="center"/>
    </xf>
    <xf numFmtId="0" fontId="6" fillId="0" borderId="0" xfId="0" applyFont="1" applyBorder="1" applyAlignment="1">
      <alignment horizontal="left" vertical="center"/>
    </xf>
    <xf numFmtId="0" fontId="3" fillId="0" borderId="22" xfId="0" applyFont="1" applyBorder="1" applyAlignment="1">
      <alignment horizontal="center" vertical="center"/>
    </xf>
    <xf numFmtId="176" fontId="2" fillId="0" borderId="23" xfId="0" applyNumberFormat="1" applyFont="1" applyBorder="1">
      <alignment vertical="center"/>
    </xf>
    <xf numFmtId="176" fontId="2" fillId="0" borderId="22" xfId="0" applyNumberFormat="1" applyFont="1" applyBorder="1">
      <alignment vertical="center"/>
    </xf>
    <xf numFmtId="0" fontId="3" fillId="0" borderId="16" xfId="0" applyFont="1" applyBorder="1" applyAlignment="1">
      <alignment horizontal="center" vertical="center"/>
    </xf>
    <xf numFmtId="176" fontId="2" fillId="0" borderId="24" xfId="0" applyNumberFormat="1" applyFont="1" applyBorder="1">
      <alignment vertical="center"/>
    </xf>
    <xf numFmtId="176" fontId="2" fillId="0" borderId="25" xfId="0" applyNumberFormat="1" applyFont="1" applyBorder="1">
      <alignment vertical="center"/>
    </xf>
    <xf numFmtId="176" fontId="2" fillId="0" borderId="26" xfId="0" applyNumberFormat="1" applyFont="1" applyBorder="1">
      <alignment vertical="center"/>
    </xf>
    <xf numFmtId="176" fontId="2" fillId="0" borderId="27" xfId="0" applyNumberFormat="1" applyFont="1" applyBorder="1">
      <alignment vertical="center"/>
    </xf>
    <xf numFmtId="31" fontId="2" fillId="0" borderId="0" xfId="0" applyNumberFormat="1" applyFont="1" applyBorder="1" applyAlignment="1"/>
    <xf numFmtId="0" fontId="9" fillId="0" borderId="2" xfId="0" applyFont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33"/>
  <sheetViews>
    <sheetView tabSelected="1" workbookViewId="0">
      <selection activeCell="N3" sqref="N3"/>
    </sheetView>
  </sheetViews>
  <sheetFormatPr defaultRowHeight="13.5" x14ac:dyDescent="0.15"/>
  <cols>
    <col min="1" max="1" width="2.125" customWidth="1"/>
    <col min="2" max="2" width="13.375" customWidth="1"/>
    <col min="3" max="3" width="10.625" customWidth="1"/>
    <col min="4" max="4" width="9.75" customWidth="1"/>
    <col min="5" max="5" width="9.625" customWidth="1"/>
    <col min="6" max="6" width="9.375" customWidth="1"/>
    <col min="7" max="7" width="8.75" customWidth="1"/>
    <col min="8" max="8" width="12.25" customWidth="1"/>
    <col min="9" max="9" width="8.25" customWidth="1"/>
    <col min="10" max="10" width="8.125" customWidth="1"/>
    <col min="11" max="11" width="1.875" customWidth="1"/>
    <col min="12" max="12" width="8.625" customWidth="1"/>
  </cols>
  <sheetData>
    <row r="1" spans="2:12" ht="18.75" customHeight="1" thickBot="1" x14ac:dyDescent="0.2">
      <c r="L1" s="47" t="s">
        <v>26</v>
      </c>
    </row>
    <row r="2" spans="2:12" ht="34.5" customHeight="1" x14ac:dyDescent="0.2">
      <c r="B2" s="46">
        <v>41880</v>
      </c>
      <c r="C2" s="46"/>
      <c r="D2" s="46"/>
      <c r="E2" s="46"/>
      <c r="F2" s="46"/>
      <c r="G2" s="46"/>
      <c r="H2" s="46"/>
      <c r="I2" s="46"/>
      <c r="J2" s="46"/>
      <c r="K2" s="46"/>
      <c r="L2" s="46"/>
    </row>
    <row r="3" spans="2:12" ht="41.25" customHeight="1" x14ac:dyDescent="0.15">
      <c r="B3" s="31" t="s">
        <v>22</v>
      </c>
      <c r="C3" s="31"/>
      <c r="D3" s="31"/>
      <c r="E3" s="31"/>
      <c r="F3" s="31"/>
      <c r="G3" s="31"/>
      <c r="H3" s="31"/>
      <c r="I3" s="31"/>
      <c r="J3" s="31"/>
      <c r="K3" s="31"/>
      <c r="L3" s="31"/>
    </row>
    <row r="4" spans="2:12" ht="30.75" customHeight="1" x14ac:dyDescent="0.15">
      <c r="B4" s="32" t="s">
        <v>0</v>
      </c>
      <c r="C4" s="32"/>
      <c r="D4" s="32"/>
      <c r="E4" s="32"/>
      <c r="F4" s="32"/>
      <c r="G4" s="32"/>
      <c r="H4" s="32"/>
      <c r="I4" s="32"/>
      <c r="J4" s="32"/>
      <c r="K4" s="32"/>
      <c r="L4" s="32"/>
    </row>
    <row r="5" spans="2:12" ht="21" customHeight="1" x14ac:dyDescent="0.15">
      <c r="B5" s="17" t="s">
        <v>9</v>
      </c>
      <c r="C5" s="17"/>
      <c r="D5" s="1"/>
      <c r="E5" s="1"/>
      <c r="F5" s="1"/>
      <c r="G5" s="1"/>
      <c r="H5" s="1"/>
      <c r="I5" s="1"/>
      <c r="J5" s="1"/>
      <c r="K5" s="1"/>
      <c r="L5" s="1"/>
    </row>
    <row r="6" spans="2:12" ht="20.25" customHeight="1" x14ac:dyDescent="0.15">
      <c r="B6" s="1" t="s">
        <v>17</v>
      </c>
      <c r="C6" s="1"/>
      <c r="D6" s="1"/>
      <c r="E6" s="1"/>
      <c r="F6" s="1"/>
      <c r="G6" s="1"/>
      <c r="H6" s="1"/>
      <c r="I6" s="1"/>
      <c r="J6" s="1"/>
      <c r="K6" s="1"/>
      <c r="L6" s="1"/>
    </row>
    <row r="7" spans="2:12" ht="20.25" customHeight="1" x14ac:dyDescent="0.15">
      <c r="B7" s="1" t="s">
        <v>23</v>
      </c>
      <c r="C7" s="1"/>
      <c r="D7" s="1"/>
      <c r="E7" s="1"/>
      <c r="F7" s="1"/>
      <c r="G7" s="1"/>
      <c r="H7" s="1"/>
      <c r="I7" s="1"/>
      <c r="J7" s="1"/>
      <c r="K7" s="1"/>
      <c r="L7" s="1"/>
    </row>
    <row r="8" spans="2:12" ht="20.25" customHeight="1" x14ac:dyDescent="0.15">
      <c r="B8" s="1" t="s">
        <v>20</v>
      </c>
      <c r="C8" s="1"/>
      <c r="D8" s="1"/>
      <c r="E8" s="1"/>
      <c r="F8" s="1"/>
      <c r="G8" s="1"/>
      <c r="H8" s="1"/>
      <c r="I8" s="1"/>
      <c r="J8" s="1"/>
      <c r="K8" s="1"/>
      <c r="L8" s="2"/>
    </row>
    <row r="9" spans="2:12" ht="20.25" customHeight="1" x14ac:dyDescent="0.15">
      <c r="B9" s="1" t="s">
        <v>24</v>
      </c>
      <c r="C9" s="1"/>
      <c r="D9" s="1"/>
      <c r="E9" s="1"/>
      <c r="F9" s="1"/>
      <c r="G9" s="1"/>
      <c r="H9" s="1"/>
      <c r="I9" s="1"/>
      <c r="J9" s="1"/>
      <c r="K9" s="1"/>
      <c r="L9" s="18"/>
    </row>
    <row r="10" spans="2:12" ht="20.25" customHeight="1" x14ac:dyDescent="0.15">
      <c r="B10" s="1" t="s">
        <v>25</v>
      </c>
      <c r="C10" s="1"/>
      <c r="D10" s="1"/>
      <c r="E10" s="1"/>
      <c r="F10" s="1"/>
      <c r="G10" s="1"/>
      <c r="H10" s="1"/>
      <c r="I10" s="1"/>
      <c r="J10" s="1"/>
      <c r="K10" s="1"/>
      <c r="L10" s="19"/>
    </row>
    <row r="11" spans="2:12" ht="16.5" customHeight="1" x14ac:dyDescent="0.15">
      <c r="B11" s="1"/>
      <c r="C11" s="1"/>
      <c r="D11" s="1"/>
      <c r="E11" s="1"/>
      <c r="F11" s="1"/>
      <c r="G11" s="1"/>
      <c r="H11" s="1"/>
      <c r="I11" s="1"/>
      <c r="J11" s="1"/>
      <c r="K11" s="1"/>
      <c r="L11" s="16"/>
    </row>
    <row r="12" spans="2:12" ht="33" customHeight="1" thickBot="1" x14ac:dyDescent="0.2">
      <c r="B12" s="30" t="s">
        <v>18</v>
      </c>
      <c r="C12" s="37"/>
      <c r="D12" s="37"/>
      <c r="E12" s="37"/>
      <c r="F12" s="37"/>
      <c r="G12" s="37"/>
      <c r="H12" s="37"/>
      <c r="I12" s="37"/>
      <c r="J12" s="37"/>
      <c r="K12" s="37"/>
      <c r="L12" s="37"/>
    </row>
    <row r="13" spans="2:12" ht="39.75" customHeight="1" thickBot="1" x14ac:dyDescent="0.2">
      <c r="B13" s="14" t="s">
        <v>8</v>
      </c>
      <c r="C13" s="7" t="s">
        <v>6</v>
      </c>
      <c r="D13" s="20" t="s">
        <v>10</v>
      </c>
      <c r="E13" s="20" t="s">
        <v>13</v>
      </c>
      <c r="F13" s="20" t="s">
        <v>14</v>
      </c>
      <c r="G13" s="20" t="s">
        <v>15</v>
      </c>
      <c r="H13" s="20" t="s">
        <v>21</v>
      </c>
      <c r="I13" s="20" t="s">
        <v>11</v>
      </c>
      <c r="J13" s="33" t="s">
        <v>16</v>
      </c>
      <c r="K13" s="41" t="s">
        <v>12</v>
      </c>
      <c r="L13" s="38"/>
    </row>
    <row r="14" spans="2:12" ht="33" customHeight="1" x14ac:dyDescent="0.15">
      <c r="B14" s="3" t="s">
        <v>3</v>
      </c>
      <c r="C14" s="11">
        <v>406</v>
      </c>
      <c r="D14" s="15">
        <f>SUM(C14*2.8)</f>
        <v>1136.8</v>
      </c>
      <c r="E14" s="21">
        <f>SUM(D14*0.00063)</f>
        <v>0.71618400000000004</v>
      </c>
      <c r="F14" s="21">
        <f>SUM(D14*0.01002)</f>
        <v>11.390735999999999</v>
      </c>
      <c r="G14" s="21">
        <f>SUM(D14*0.00106)</f>
        <v>1.2050079999999999</v>
      </c>
      <c r="H14" s="21">
        <v>292</v>
      </c>
      <c r="I14" s="22">
        <f>SUM(H14*0.0356)</f>
        <v>10.395199999999999</v>
      </c>
      <c r="J14" s="34">
        <f>SUM(H14*0.1135)</f>
        <v>33.142000000000003</v>
      </c>
      <c r="K14" s="42"/>
      <c r="L14" s="43">
        <f>SUM(H14*0.0312)</f>
        <v>9.1104000000000003</v>
      </c>
    </row>
    <row r="15" spans="2:12" ht="33" customHeight="1" x14ac:dyDescent="0.15">
      <c r="B15" s="4" t="s">
        <v>4</v>
      </c>
      <c r="C15" s="12">
        <v>493</v>
      </c>
      <c r="D15" s="9">
        <f t="shared" ref="D15:D18" si="0">SUM(C15*2.8)</f>
        <v>1380.3999999999999</v>
      </c>
      <c r="E15" s="23">
        <f t="shared" ref="E15:E18" si="1">SUM(D15*0.00063)</f>
        <v>0.86965199999999998</v>
      </c>
      <c r="F15" s="24">
        <f t="shared" ref="F15:F18" si="2">SUM(D15*0.01002)</f>
        <v>13.831607999999997</v>
      </c>
      <c r="G15" s="24">
        <f t="shared" ref="G15:G18" si="3">SUM(D15*0.00106)</f>
        <v>1.4632239999999999</v>
      </c>
      <c r="H15" s="24">
        <v>394</v>
      </c>
      <c r="I15" s="24">
        <f t="shared" ref="I15:I18" si="4">SUM(H15*0.0356)</f>
        <v>14.026400000000001</v>
      </c>
      <c r="J15" s="35">
        <f t="shared" ref="J15:J18" si="5">SUM(H15*0.1135)</f>
        <v>44.719000000000001</v>
      </c>
      <c r="K15" s="35"/>
      <c r="L15" s="39">
        <f t="shared" ref="L15:L18" si="6">SUM(H15*0.0312)</f>
        <v>12.2928</v>
      </c>
    </row>
    <row r="16" spans="2:12" ht="33" customHeight="1" x14ac:dyDescent="0.15">
      <c r="B16" s="4" t="s">
        <v>5</v>
      </c>
      <c r="C16" s="12">
        <v>134</v>
      </c>
      <c r="D16" s="9">
        <f t="shared" si="0"/>
        <v>375.2</v>
      </c>
      <c r="E16" s="23">
        <f t="shared" si="1"/>
        <v>0.236376</v>
      </c>
      <c r="F16" s="24">
        <f t="shared" si="2"/>
        <v>3.7595039999999997</v>
      </c>
      <c r="G16" s="24">
        <f t="shared" si="3"/>
        <v>0.39771199999999995</v>
      </c>
      <c r="H16" s="24">
        <v>107</v>
      </c>
      <c r="I16" s="24">
        <f t="shared" si="4"/>
        <v>3.8092000000000001</v>
      </c>
      <c r="J16" s="35">
        <f t="shared" si="5"/>
        <v>12.144500000000001</v>
      </c>
      <c r="K16" s="35"/>
      <c r="L16" s="39">
        <f t="shared" si="6"/>
        <v>3.3384</v>
      </c>
    </row>
    <row r="17" spans="2:12" ht="33" customHeight="1" x14ac:dyDescent="0.15">
      <c r="B17" s="4" t="s">
        <v>1</v>
      </c>
      <c r="C17" s="12">
        <v>316</v>
      </c>
      <c r="D17" s="9">
        <f t="shared" si="0"/>
        <v>884.8</v>
      </c>
      <c r="E17" s="23">
        <f t="shared" si="1"/>
        <v>0.55742400000000003</v>
      </c>
      <c r="F17" s="24">
        <f t="shared" si="2"/>
        <v>8.8656959999999998</v>
      </c>
      <c r="G17" s="24">
        <f t="shared" si="3"/>
        <v>0.93788799999999994</v>
      </c>
      <c r="H17" s="24">
        <v>219</v>
      </c>
      <c r="I17" s="24">
        <f t="shared" si="4"/>
        <v>7.7964000000000002</v>
      </c>
      <c r="J17" s="35">
        <f t="shared" si="5"/>
        <v>24.8565</v>
      </c>
      <c r="K17" s="35"/>
      <c r="L17" s="39">
        <f t="shared" si="6"/>
        <v>6.8327999999999998</v>
      </c>
    </row>
    <row r="18" spans="2:12" ht="33" customHeight="1" thickBot="1" x14ac:dyDescent="0.2">
      <c r="B18" s="5" t="s">
        <v>2</v>
      </c>
      <c r="C18" s="13">
        <v>457</v>
      </c>
      <c r="D18" s="29">
        <f t="shared" si="0"/>
        <v>1279.5999999999999</v>
      </c>
      <c r="E18" s="25">
        <f t="shared" si="1"/>
        <v>0.80614799999999998</v>
      </c>
      <c r="F18" s="26">
        <f t="shared" si="2"/>
        <v>12.821591999999999</v>
      </c>
      <c r="G18" s="26">
        <f t="shared" si="3"/>
        <v>1.3563759999999998</v>
      </c>
      <c r="H18" s="26">
        <v>343</v>
      </c>
      <c r="I18" s="25">
        <f t="shared" si="4"/>
        <v>12.210800000000001</v>
      </c>
      <c r="J18" s="36">
        <f t="shared" si="5"/>
        <v>38.930500000000002</v>
      </c>
      <c r="K18" s="44"/>
      <c r="L18" s="45">
        <f t="shared" si="6"/>
        <v>10.701599999999999</v>
      </c>
    </row>
    <row r="19" spans="2:12" ht="33" customHeight="1" thickBot="1" x14ac:dyDescent="0.2">
      <c r="B19" s="6" t="s">
        <v>7</v>
      </c>
      <c r="C19" s="8">
        <f>SUM(C14:C18)</f>
        <v>1806</v>
      </c>
      <c r="D19" s="10">
        <f>SUM(D14:D18)</f>
        <v>5056.7999999999993</v>
      </c>
      <c r="E19" s="27">
        <v>4</v>
      </c>
      <c r="F19" s="27">
        <f>SUM(F14:F18)</f>
        <v>50.669135999999995</v>
      </c>
      <c r="G19" s="27">
        <v>4</v>
      </c>
      <c r="H19" s="10">
        <f>SUM(H14:H18)</f>
        <v>1355</v>
      </c>
      <c r="I19" s="27">
        <f>SUM(I14:I18)</f>
        <v>48.238</v>
      </c>
      <c r="J19" s="28">
        <f>SUM(J14:J18)</f>
        <v>153.79250000000002</v>
      </c>
      <c r="K19" s="28"/>
      <c r="L19" s="40">
        <v>42</v>
      </c>
    </row>
    <row r="20" spans="2:12" ht="18" customHeight="1" x14ac:dyDescent="0.15"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</row>
    <row r="21" spans="2:12" ht="33" customHeight="1" thickBot="1" x14ac:dyDescent="0.2">
      <c r="B21" s="30" t="s">
        <v>19</v>
      </c>
      <c r="C21" s="37"/>
      <c r="D21" s="37"/>
      <c r="E21" s="37"/>
      <c r="F21" s="37"/>
      <c r="G21" s="37"/>
      <c r="H21" s="37"/>
      <c r="I21" s="37"/>
      <c r="J21" s="37"/>
      <c r="K21" s="37"/>
      <c r="L21" s="37"/>
    </row>
    <row r="22" spans="2:12" ht="38.25" customHeight="1" thickBot="1" x14ac:dyDescent="0.2">
      <c r="B22" s="14" t="s">
        <v>8</v>
      </c>
      <c r="C22" s="7" t="s">
        <v>6</v>
      </c>
      <c r="D22" s="20" t="s">
        <v>10</v>
      </c>
      <c r="E22" s="20" t="s">
        <v>13</v>
      </c>
      <c r="F22" s="20" t="s">
        <v>14</v>
      </c>
      <c r="G22" s="20" t="s">
        <v>15</v>
      </c>
      <c r="H22" s="20" t="s">
        <v>21</v>
      </c>
      <c r="I22" s="20" t="s">
        <v>11</v>
      </c>
      <c r="J22" s="33" t="s">
        <v>16</v>
      </c>
      <c r="K22" s="41" t="s">
        <v>12</v>
      </c>
      <c r="L22" s="38"/>
    </row>
    <row r="23" spans="2:12" ht="33" customHeight="1" x14ac:dyDescent="0.15">
      <c r="B23" s="3" t="s">
        <v>3</v>
      </c>
      <c r="C23" s="11">
        <v>406</v>
      </c>
      <c r="D23" s="15">
        <f>SUM(C23*2.8)</f>
        <v>1136.8</v>
      </c>
      <c r="E23" s="21">
        <f>SUM(D23*0.00132)</f>
        <v>1.5005759999999999</v>
      </c>
      <c r="F23" s="21">
        <f>SUM(D23*0.0162)</f>
        <v>18.416159999999998</v>
      </c>
      <c r="G23" s="21">
        <f>SUM(D23*0.00231)</f>
        <v>2.6260079999999997</v>
      </c>
      <c r="H23" s="21">
        <v>292</v>
      </c>
      <c r="I23" s="21">
        <f>SUM(H23*0.0771)</f>
        <v>22.513200000000001</v>
      </c>
      <c r="J23" s="34">
        <f>SUM(H23*0.1404)</f>
        <v>40.9968</v>
      </c>
      <c r="K23" s="42"/>
      <c r="L23" s="43">
        <f>SUM(H23*0.069)</f>
        <v>20.148000000000003</v>
      </c>
    </row>
    <row r="24" spans="2:12" ht="33" customHeight="1" x14ac:dyDescent="0.15">
      <c r="B24" s="4" t="s">
        <v>4</v>
      </c>
      <c r="C24" s="12">
        <v>493</v>
      </c>
      <c r="D24" s="9">
        <f t="shared" ref="D24:D27" si="7">SUM(C24*2.8)</f>
        <v>1380.3999999999999</v>
      </c>
      <c r="E24" s="23">
        <f t="shared" ref="E24:E27" si="8">SUM(D24*0.00132)</f>
        <v>1.8221279999999997</v>
      </c>
      <c r="F24" s="23">
        <f t="shared" ref="F24:F27" si="9">SUM(D24*0.0162)</f>
        <v>22.362479999999998</v>
      </c>
      <c r="G24" s="23">
        <f t="shared" ref="G24:G27" si="10">SUM(D24*0.00231)</f>
        <v>3.1887239999999997</v>
      </c>
      <c r="H24" s="24">
        <v>394</v>
      </c>
      <c r="I24" s="23">
        <f t="shared" ref="I24:I27" si="11">SUM(H24*0.0771)</f>
        <v>30.377400000000002</v>
      </c>
      <c r="J24" s="35">
        <f t="shared" ref="J24:J27" si="12">SUM(H24*0.1404)</f>
        <v>55.317599999999999</v>
      </c>
      <c r="K24" s="35"/>
      <c r="L24" s="39">
        <f t="shared" ref="L24:L27" si="13">SUM(H24*0.069)</f>
        <v>27.186000000000003</v>
      </c>
    </row>
    <row r="25" spans="2:12" ht="33" customHeight="1" x14ac:dyDescent="0.15">
      <c r="B25" s="4" t="s">
        <v>5</v>
      </c>
      <c r="C25" s="12">
        <v>134</v>
      </c>
      <c r="D25" s="9">
        <f t="shared" si="7"/>
        <v>375.2</v>
      </c>
      <c r="E25" s="23">
        <f t="shared" si="8"/>
        <v>0.49526399999999998</v>
      </c>
      <c r="F25" s="23">
        <f t="shared" si="9"/>
        <v>6.0782399999999992</v>
      </c>
      <c r="G25" s="23">
        <f t="shared" si="10"/>
        <v>0.86671199999999993</v>
      </c>
      <c r="H25" s="24">
        <v>107</v>
      </c>
      <c r="I25" s="23">
        <f t="shared" si="11"/>
        <v>8.2497000000000007</v>
      </c>
      <c r="J25" s="35">
        <f t="shared" si="12"/>
        <v>15.0228</v>
      </c>
      <c r="K25" s="35"/>
      <c r="L25" s="39">
        <f t="shared" si="13"/>
        <v>7.3830000000000009</v>
      </c>
    </row>
    <row r="26" spans="2:12" ht="33" customHeight="1" x14ac:dyDescent="0.15">
      <c r="B26" s="4" t="s">
        <v>1</v>
      </c>
      <c r="C26" s="12">
        <v>316</v>
      </c>
      <c r="D26" s="9">
        <f t="shared" si="7"/>
        <v>884.8</v>
      </c>
      <c r="E26" s="23">
        <f t="shared" si="8"/>
        <v>1.1679359999999999</v>
      </c>
      <c r="F26" s="23">
        <f t="shared" si="9"/>
        <v>14.333759999999998</v>
      </c>
      <c r="G26" s="23">
        <f t="shared" si="10"/>
        <v>2.0438879999999999</v>
      </c>
      <c r="H26" s="24">
        <v>219</v>
      </c>
      <c r="I26" s="23">
        <f t="shared" si="11"/>
        <v>16.884900000000002</v>
      </c>
      <c r="J26" s="35">
        <f t="shared" si="12"/>
        <v>30.747599999999998</v>
      </c>
      <c r="K26" s="35"/>
      <c r="L26" s="39">
        <f t="shared" si="13"/>
        <v>15.111000000000001</v>
      </c>
    </row>
    <row r="27" spans="2:12" ht="33" customHeight="1" thickBot="1" x14ac:dyDescent="0.2">
      <c r="B27" s="5" t="s">
        <v>2</v>
      </c>
      <c r="C27" s="13">
        <v>457</v>
      </c>
      <c r="D27" s="29">
        <f t="shared" si="7"/>
        <v>1279.5999999999999</v>
      </c>
      <c r="E27" s="25">
        <f t="shared" si="8"/>
        <v>1.6890719999999999</v>
      </c>
      <c r="F27" s="25">
        <f t="shared" si="9"/>
        <v>20.729519999999997</v>
      </c>
      <c r="G27" s="25">
        <f t="shared" si="10"/>
        <v>2.9558759999999999</v>
      </c>
      <c r="H27" s="26">
        <v>343</v>
      </c>
      <c r="I27" s="25">
        <f t="shared" si="11"/>
        <v>26.4453</v>
      </c>
      <c r="J27" s="36">
        <f t="shared" si="12"/>
        <v>48.157199999999996</v>
      </c>
      <c r="K27" s="44"/>
      <c r="L27" s="45">
        <f t="shared" si="13"/>
        <v>23.667000000000002</v>
      </c>
    </row>
    <row r="28" spans="2:12" ht="33" customHeight="1" thickBot="1" x14ac:dyDescent="0.2">
      <c r="B28" s="6" t="s">
        <v>7</v>
      </c>
      <c r="C28" s="8">
        <f>SUM(C23:C27)</f>
        <v>1806</v>
      </c>
      <c r="D28" s="10">
        <f>SUM(D23:D27)</f>
        <v>5056.7999999999993</v>
      </c>
      <c r="E28" s="27">
        <v>7</v>
      </c>
      <c r="F28" s="27">
        <f>SUM(F23:F27)</f>
        <v>81.920159999999996</v>
      </c>
      <c r="G28" s="27">
        <v>12</v>
      </c>
      <c r="H28" s="10">
        <f>SUM(H23:H27)</f>
        <v>1355</v>
      </c>
      <c r="I28" s="27">
        <f>SUM(I23:I27)</f>
        <v>104.47050000000002</v>
      </c>
      <c r="J28" s="28">
        <f>SUM(J23:J27)</f>
        <v>190.24199999999999</v>
      </c>
      <c r="K28" s="28"/>
      <c r="L28" s="40">
        <f>SUM(L23:L27)</f>
        <v>93.495000000000005</v>
      </c>
    </row>
    <row r="29" spans="2:12" ht="14.25" customHeight="1" x14ac:dyDescent="0.15"/>
    <row r="30" spans="2:12" ht="26.25" customHeight="1" x14ac:dyDescent="0.15">
      <c r="B30" s="17"/>
      <c r="C30" s="17"/>
      <c r="D30" s="17"/>
      <c r="E30" s="17"/>
      <c r="F30" s="17"/>
      <c r="G30" s="17"/>
      <c r="H30" s="17"/>
      <c r="I30" s="1"/>
      <c r="J30" s="1"/>
      <c r="K30" s="1"/>
      <c r="L30" s="1"/>
    </row>
    <row r="31" spans="2:12" ht="18.75" customHeight="1" x14ac:dyDescent="0.15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</row>
    <row r="32" spans="2:12" ht="18.75" customHeight="1" x14ac:dyDescent="0.15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</row>
    <row r="33" spans="2:12" ht="6.75" customHeight="1" x14ac:dyDescent="0.15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</row>
  </sheetData>
  <mergeCells count="7">
    <mergeCell ref="K22:L22"/>
    <mergeCell ref="B21:L21"/>
    <mergeCell ref="B2:L2"/>
    <mergeCell ref="B3:L3"/>
    <mergeCell ref="B4:L4"/>
    <mergeCell ref="B12:L12"/>
    <mergeCell ref="K13:L13"/>
  </mergeCells>
  <phoneticPr fontId="1"/>
  <printOptions horizontalCentered="1" verticalCentered="1"/>
  <pageMargins left="0.11811023622047245" right="0.11811023622047245" top="0.15748031496062992" bottom="0.35433070866141736" header="0" footer="0"/>
  <pageSetup paperSize="9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かずと</dc:creator>
  <cp:lastModifiedBy>okubo</cp:lastModifiedBy>
  <cp:lastPrinted>2014-11-01T01:37:19Z</cp:lastPrinted>
  <dcterms:created xsi:type="dcterms:W3CDTF">2013-02-13T07:40:27Z</dcterms:created>
  <dcterms:modified xsi:type="dcterms:W3CDTF">2014-11-01T01:38:03Z</dcterms:modified>
</cp:coreProperties>
</file>